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U:\Basin_Mgmt_Proj_Dev\Cost Share Program\.FY 2027\2027 Program Documents\MB_DONE\"/>
    </mc:Choice>
  </mc:AlternateContent>
  <xr:revisionPtr revIDLastSave="0" documentId="13_ncr:1_{358F5E85-02C4-414B-B252-C3CDF268D2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S" sheetId="1" r:id="rId1"/>
    <sheet name="WC" sheetId="4" r:id="rId2"/>
    <sheet name="WQ" sheetId="3" r:id="rId3"/>
  </sheets>
  <definedNames>
    <definedName name="_xlnm.Print_Area" localSheetId="1">WC!$A$1:$G$27</definedName>
    <definedName name="_xlnm.Print_Area" localSheetId="2">WQ!$A$1:$F$26</definedName>
    <definedName name="_xlnm.Print_Area" localSheetId="0">WS!$A$1:$F$28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1" l="1"/>
  <c r="C27" i="4"/>
  <c r="D24" i="4" s="1"/>
  <c r="B27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D12" i="4" l="1"/>
  <c r="G25" i="4" s="1"/>
  <c r="D13" i="4"/>
  <c r="D14" i="4"/>
  <c r="D18" i="4"/>
  <c r="D22" i="4"/>
  <c r="D21" i="4"/>
  <c r="D15" i="4"/>
  <c r="D19" i="4"/>
  <c r="D23" i="4"/>
  <c r="D17" i="4"/>
  <c r="D16" i="4"/>
  <c r="D20" i="4"/>
  <c r="D27" i="4" l="1"/>
  <c r="D5" i="3"/>
  <c r="F14" i="1" l="1"/>
  <c r="F13" i="1"/>
  <c r="F12" i="1"/>
  <c r="F26" i="1" l="1"/>
  <c r="F25" i="1"/>
  <c r="F24" i="1"/>
  <c r="F23" i="1"/>
  <c r="F22" i="1"/>
  <c r="F21" i="1"/>
  <c r="F20" i="1"/>
  <c r="F19" i="1"/>
  <c r="F18" i="1"/>
  <c r="F17" i="1"/>
  <c r="F16" i="1"/>
  <c r="F15" i="1"/>
  <c r="F11" i="1"/>
  <c r="F25" i="3" l="1"/>
  <c r="F24" i="3"/>
  <c r="F23" i="3"/>
  <c r="F22" i="3"/>
  <c r="F21" i="3"/>
  <c r="F20" i="3"/>
  <c r="F19" i="3"/>
  <c r="F18" i="3"/>
  <c r="F17" i="3"/>
  <c r="F14" i="3"/>
  <c r="F13" i="3"/>
  <c r="F12" i="3"/>
  <c r="F11" i="3"/>
  <c r="F10" i="3"/>
  <c r="F9" i="3"/>
  <c r="F8" i="3"/>
  <c r="F27" i="1" l="1"/>
</calcChain>
</file>

<file path=xl/sharedStrings.xml><?xml version="1.0" encoding="utf-8"?>
<sst xmlns="http://schemas.openxmlformats.org/spreadsheetml/2006/main" count="94" uniqueCount="53">
  <si>
    <t>Service Life for system components (years)</t>
  </si>
  <si>
    <t>Line looping</t>
  </si>
  <si>
    <t>Cooling Tower</t>
  </si>
  <si>
    <t>Faucets</t>
  </si>
  <si>
    <t>Showerheads</t>
  </si>
  <si>
    <t>Rain sensors</t>
  </si>
  <si>
    <t>Plant materials</t>
  </si>
  <si>
    <t>Irrigation system</t>
  </si>
  <si>
    <t>$/kgal</t>
  </si>
  <si>
    <t xml:space="preserve">Interest rate (annual %) =    </t>
  </si>
  <si>
    <t>Service Life</t>
  </si>
  <si>
    <t>O&amp;M ($/year)</t>
  </si>
  <si>
    <t>Component type</t>
  </si>
  <si>
    <t>Years</t>
  </si>
  <si>
    <t>Water conveyance structures: (pipelines, collection &amp; transmission systems)</t>
  </si>
  <si>
    <t>Other Structures: (buildings, tankage, site improvements, etc.)</t>
  </si>
  <si>
    <t>Wells</t>
  </si>
  <si>
    <t>Project / components</t>
  </si>
  <si>
    <t>Amount of water conserved or made available by the total project</t>
  </si>
  <si>
    <t>Advanced ET Controller</t>
  </si>
  <si>
    <t>Toilets / Urinals</t>
  </si>
  <si>
    <t>Major appliances:  dishwasher, clothes washer</t>
  </si>
  <si>
    <t>Faucet Aerator</t>
  </si>
  <si>
    <t>Waterwise Florida Landscape</t>
  </si>
  <si>
    <t>Total:</t>
  </si>
  <si>
    <t>Q(MGD)</t>
  </si>
  <si>
    <t>Q (MGD) =</t>
  </si>
  <si>
    <t>Total Project  Cost*</t>
  </si>
  <si>
    <t>Total Project Cost*</t>
  </si>
  <si>
    <t>Smart Controllers</t>
  </si>
  <si>
    <t>% Component of Total Project Cost</t>
  </si>
  <si>
    <t>Weighted Average $/kgal:</t>
  </si>
  <si>
    <t xml:space="preserve">Sum total should match requested amount. </t>
  </si>
  <si>
    <t>% sum should total 100%</t>
  </si>
  <si>
    <t>TOTAL:</t>
  </si>
  <si>
    <t>Example Project</t>
  </si>
  <si>
    <t>Water Conservation Project</t>
  </si>
  <si>
    <t>Water Supply Project</t>
  </si>
  <si>
    <t>FY2027 Federal Water Resource Planning Discount Rate</t>
  </si>
  <si>
    <t>Cost Effectiveness Calculator</t>
  </si>
  <si>
    <t>Total Project Cost (sum of components cost). Fill in total component cost and O&amp;M costs for each component within the project, as applicable. Fill in MGD for total project.</t>
  </si>
  <si>
    <t>* Total Project Cost - include capital, total construction, land acquisition, planning, permitting, and design costs.</t>
  </si>
  <si>
    <t>Service life for system components (years)</t>
  </si>
  <si>
    <t>Project Component Cost</t>
  </si>
  <si>
    <t>Water Quality Project</t>
  </si>
  <si>
    <t>Project components</t>
  </si>
  <si>
    <t>O&amp;M 
($/year)</t>
  </si>
  <si>
    <t>TN removed
($/lbs)</t>
  </si>
  <si>
    <t xml:space="preserve"> removed / year
(lbs TP)</t>
  </si>
  <si>
    <t>removed / year
(lbs TN)</t>
  </si>
  <si>
    <t>TP removed
($/lbs)</t>
  </si>
  <si>
    <t>Process &amp; Auxiliary Equipment: (treatment equipment, pumps, motors, mechanical equipment, etc.)</t>
  </si>
  <si>
    <t>Reverse Osmosis Membranes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</si>
</sst>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0.000%"/>
    <numFmt numFmtId="166" formatCode="_(&quot;$&quot;* #,##0.000_);_(&quot;$&quot;* \(#,##0.000\);_(&quot;$&quot;* &quot;-&quot;???_);_(@_)"/>
    <numFmt numFmtId="167" formatCode="_(* #,##0.000_);_(* \(#,##0.000\);_(* &quot;-&quot;???_);_(@_)"/>
    <numFmt numFmtId="168" formatCode="#,##0.000"/>
    <numFmt numFmtId="169" formatCode="&quot;$&quot;#,##0.000"/>
    <numFmt numFmtId="170" formatCode="_(&quot;$&quot;* #,##0.000_);_(&quot;$&quot;* \(#,##0.000\);_(&quot;$&quot;* &quot;-&quot;_);_(@_)"/>
    <numFmt numFmtId="171" formatCode="#,##0.0000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11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2" fontId="1" fillId="0" borderId="0" xfId="0" applyNumberFormat="1" applyFont="1" applyAlignment="1">
      <alignment horizontal="right"/>
    </xf>
    <xf numFmtId="166" fontId="1" fillId="0" borderId="0" xfId="0" applyNumberFormat="1" applyFont="1"/>
    <xf numFmtId="166" fontId="3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166" fontId="3" fillId="0" borderId="0" xfId="0" applyNumberFormat="1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0" xfId="0" applyFont="1" applyAlignment="1">
      <alignment wrapText="1"/>
    </xf>
    <xf numFmtId="44" fontId="0" fillId="0" borderId="0" xfId="0" applyNumberFormat="1"/>
    <xf numFmtId="3" fontId="1" fillId="0" borderId="0" xfId="0" applyNumberFormat="1" applyFont="1" applyAlignment="1">
      <alignment horizontal="center"/>
    </xf>
    <xf numFmtId="3" fontId="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3" fontId="8" fillId="0" borderId="0" xfId="0" applyNumberFormat="1" applyFont="1" applyAlignment="1">
      <alignment horizontal="center"/>
    </xf>
    <xf numFmtId="3" fontId="8" fillId="0" borderId="0" xfId="0" applyNumberFormat="1" applyFont="1" applyProtection="1">
      <protection locked="0"/>
    </xf>
    <xf numFmtId="44" fontId="1" fillId="0" borderId="0" xfId="0" applyNumberFormat="1" applyFont="1"/>
    <xf numFmtId="44" fontId="3" fillId="0" borderId="0" xfId="0" applyNumberFormat="1" applyFont="1"/>
    <xf numFmtId="167" fontId="3" fillId="0" borderId="1" xfId="0" applyNumberFormat="1" applyFont="1" applyBorder="1" applyAlignment="1" applyProtection="1">
      <alignment horizontal="center" vertical="center"/>
      <protection locked="0"/>
    </xf>
    <xf numFmtId="165" fontId="3" fillId="0" borderId="0" xfId="0" applyNumberFormat="1" applyFont="1" applyAlignment="1">
      <alignment horizontal="center"/>
    </xf>
    <xf numFmtId="49" fontId="3" fillId="0" borderId="3" xfId="0" applyNumberFormat="1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166" fontId="1" fillId="0" borderId="0" xfId="0" applyNumberFormat="1" applyFont="1" applyAlignment="1">
      <alignment horizontal="center" vertical="center" wrapText="1"/>
    </xf>
    <xf numFmtId="9" fontId="1" fillId="0" borderId="1" xfId="2" applyFont="1" applyFill="1" applyBorder="1" applyAlignment="1" applyProtection="1">
      <alignment vertical="center"/>
      <protection locked="0"/>
    </xf>
    <xf numFmtId="2" fontId="1" fillId="0" borderId="0" xfId="2" applyNumberFormat="1" applyFont="1" applyBorder="1" applyAlignment="1">
      <alignment horizontal="center" vertical="center"/>
    </xf>
    <xf numFmtId="167" fontId="1" fillId="0" borderId="0" xfId="0" applyNumberFormat="1" applyFont="1" applyAlignment="1" applyProtection="1">
      <alignment horizontal="center" vertical="center"/>
      <protection locked="0"/>
    </xf>
    <xf numFmtId="43" fontId="1" fillId="0" borderId="0" xfId="1" applyFont="1" applyBorder="1" applyAlignment="1">
      <alignment horizontal="center" vertical="center"/>
    </xf>
    <xf numFmtId="167" fontId="3" fillId="0" borderId="0" xfId="0" applyNumberFormat="1" applyFont="1" applyAlignment="1" applyProtection="1">
      <alignment horizontal="center" vertical="center"/>
      <protection locked="0"/>
    </xf>
    <xf numFmtId="42" fontId="1" fillId="0" borderId="0" xfId="0" applyNumberFormat="1" applyFont="1"/>
    <xf numFmtId="0" fontId="3" fillId="0" borderId="0" xfId="0" applyFont="1" applyAlignment="1">
      <alignment horizontal="right"/>
    </xf>
    <xf numFmtId="165" fontId="3" fillId="0" borderId="0" xfId="0" applyNumberFormat="1" applyFont="1" applyAlignment="1">
      <alignment horizontal="left"/>
    </xf>
    <xf numFmtId="42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6" fontId="3" fillId="0" borderId="0" xfId="0" applyNumberFormat="1" applyFont="1" applyAlignment="1">
      <alignment horizontal="right"/>
    </xf>
    <xf numFmtId="42" fontId="3" fillId="0" borderId="1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3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 applyProtection="1">
      <alignment vertical="center"/>
      <protection locked="0"/>
    </xf>
    <xf numFmtId="168" fontId="1" fillId="0" borderId="1" xfId="0" applyNumberFormat="1" applyFont="1" applyBorder="1" applyAlignment="1" applyProtection="1">
      <alignment horizontal="center" vertical="center"/>
      <protection locked="0"/>
    </xf>
    <xf numFmtId="42" fontId="1" fillId="0" borderId="1" xfId="0" applyNumberFormat="1" applyFont="1" applyBorder="1" applyAlignment="1" applyProtection="1">
      <alignment horizontal="right" vertical="center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42" fontId="1" fillId="0" borderId="1" xfId="0" applyNumberFormat="1" applyFont="1" applyBorder="1" applyAlignment="1" applyProtection="1">
      <alignment vertical="center"/>
      <protection locked="0"/>
    </xf>
    <xf numFmtId="169" fontId="1" fillId="0" borderId="1" xfId="0" applyNumberFormat="1" applyFont="1" applyBorder="1" applyAlignment="1" applyProtection="1">
      <alignment horizontal="center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167" fontId="10" fillId="0" borderId="1" xfId="0" applyNumberFormat="1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3" fontId="4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/>
    </xf>
    <xf numFmtId="43" fontId="1" fillId="0" borderId="1" xfId="1" applyFont="1" applyBorder="1" applyAlignment="1">
      <alignment horizontal="center" vertical="center"/>
    </xf>
    <xf numFmtId="169" fontId="3" fillId="0" borderId="1" xfId="0" applyNumberFormat="1" applyFont="1" applyBorder="1" applyAlignment="1" applyProtection="1">
      <alignment horizontal="right" vertical="center"/>
      <protection locked="0"/>
    </xf>
    <xf numFmtId="0" fontId="1" fillId="0" borderId="1" xfId="0" applyFont="1" applyBorder="1" applyAlignment="1">
      <alignment horizontal="right"/>
    </xf>
    <xf numFmtId="42" fontId="3" fillId="0" borderId="1" xfId="0" applyNumberFormat="1" applyFont="1" applyBorder="1" applyAlignment="1" applyProtection="1">
      <alignment horizontal="right" vertical="center" wrapText="1"/>
      <protection locked="0"/>
    </xf>
    <xf numFmtId="170" fontId="1" fillId="0" borderId="1" xfId="0" applyNumberFormat="1" applyFont="1" applyBorder="1" applyAlignment="1" applyProtection="1">
      <alignment vertical="center"/>
      <protection locked="0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left" vertical="center"/>
    </xf>
    <xf numFmtId="42" fontId="1" fillId="0" borderId="1" xfId="0" applyNumberFormat="1" applyFont="1" applyBorder="1" applyAlignment="1">
      <alignment horizontal="left" vertical="center" wrapText="1"/>
    </xf>
    <xf numFmtId="42" fontId="1" fillId="0" borderId="1" xfId="0" applyNumberFormat="1" applyFont="1" applyBorder="1" applyAlignment="1" applyProtection="1">
      <alignment horizontal="left" vertical="center" wrapText="1"/>
      <protection locked="0"/>
    </xf>
    <xf numFmtId="166" fontId="1" fillId="0" borderId="1" xfId="0" applyNumberFormat="1" applyFont="1" applyBorder="1"/>
    <xf numFmtId="171" fontId="1" fillId="0" borderId="1" xfId="0" applyNumberFormat="1" applyFont="1" applyBorder="1" applyAlignment="1">
      <alignment horizontal="center"/>
    </xf>
    <xf numFmtId="42" fontId="1" fillId="0" borderId="1" xfId="0" applyNumberFormat="1" applyFont="1" applyBorder="1" applyAlignment="1">
      <alignment horizontal="right"/>
    </xf>
    <xf numFmtId="9" fontId="1" fillId="0" borderId="1" xfId="0" applyNumberFormat="1" applyFont="1" applyBorder="1" applyAlignment="1" applyProtection="1">
      <alignment vertical="center"/>
      <protection locked="0"/>
    </xf>
    <xf numFmtId="3" fontId="3" fillId="0" borderId="1" xfId="0" applyNumberFormat="1" applyFont="1" applyBorder="1" applyAlignment="1" applyProtection="1">
      <alignment horizontal="center" vertical="center"/>
      <protection locked="0"/>
    </xf>
    <xf numFmtId="42" fontId="3" fillId="0" borderId="1" xfId="0" applyNumberFormat="1" applyFont="1" applyBorder="1" applyAlignment="1" applyProtection="1">
      <alignment horizontal="right" vertical="center"/>
      <protection locked="0"/>
    </xf>
    <xf numFmtId="3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42" fontId="1" fillId="0" borderId="0" xfId="0" applyNumberFormat="1" applyFont="1" applyAlignment="1">
      <alignment horizontal="right" vertical="center"/>
    </xf>
    <xf numFmtId="1" fontId="1" fillId="0" borderId="0" xfId="0" applyNumberFormat="1" applyFont="1" applyAlignment="1">
      <alignment horizontal="center" vertical="center"/>
    </xf>
    <xf numFmtId="44" fontId="1" fillId="0" borderId="0" xfId="0" applyNumberFormat="1" applyFont="1" applyAlignment="1">
      <alignment horizontal="center" vertical="center"/>
    </xf>
    <xf numFmtId="42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 applyProtection="1">
      <alignment vertical="center"/>
      <protection locked="0"/>
    </xf>
    <xf numFmtId="44" fontId="1" fillId="0" borderId="10" xfId="0" applyNumberFormat="1" applyFont="1" applyBorder="1" applyAlignment="1" applyProtection="1">
      <alignment horizontal="center" vertical="center"/>
      <protection locked="0"/>
    </xf>
    <xf numFmtId="49" fontId="1" fillId="0" borderId="7" xfId="0" applyNumberFormat="1" applyFont="1" applyBorder="1" applyAlignment="1" applyProtection="1">
      <alignment vertical="center"/>
      <protection locked="0"/>
    </xf>
    <xf numFmtId="3" fontId="1" fillId="0" borderId="6" xfId="0" applyNumberFormat="1" applyFont="1" applyBorder="1" applyAlignment="1" applyProtection="1">
      <alignment horizontal="center" vertical="center"/>
      <protection locked="0"/>
    </xf>
    <xf numFmtId="42" fontId="1" fillId="0" borderId="6" xfId="0" applyNumberFormat="1" applyFont="1" applyBorder="1" applyAlignment="1" applyProtection="1">
      <alignment vertical="center"/>
      <protection locked="0"/>
    </xf>
    <xf numFmtId="1" fontId="1" fillId="0" borderId="6" xfId="0" applyNumberFormat="1" applyFont="1" applyBorder="1" applyAlignment="1" applyProtection="1">
      <alignment horizontal="center" vertical="center"/>
      <protection locked="0"/>
    </xf>
    <xf numFmtId="44" fontId="1" fillId="0" borderId="8" xfId="0" applyNumberFormat="1" applyFont="1" applyBorder="1" applyAlignment="1" applyProtection="1">
      <alignment horizontal="center" vertical="center"/>
      <protection locked="0"/>
    </xf>
    <xf numFmtId="42" fontId="1" fillId="0" borderId="6" xfId="0" applyNumberFormat="1" applyFont="1" applyBorder="1" applyAlignment="1" applyProtection="1">
      <alignment horizontal="right" vertical="center"/>
      <protection locked="0"/>
    </xf>
    <xf numFmtId="44" fontId="3" fillId="0" borderId="5" xfId="0" applyNumberFormat="1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vertical="center"/>
    </xf>
    <xf numFmtId="3" fontId="10" fillId="0" borderId="1" xfId="0" applyNumberFormat="1" applyFont="1" applyBorder="1" applyAlignment="1">
      <alignment horizontal="center" vertical="center"/>
    </xf>
    <xf numFmtId="42" fontId="10" fillId="0" borderId="1" xfId="0" applyNumberFormat="1" applyFont="1" applyBorder="1" applyAlignment="1">
      <alignment horizontal="right" vertical="center"/>
    </xf>
    <xf numFmtId="1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168" fontId="10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/>
    <xf numFmtId="42" fontId="5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9"/>
  <sheetViews>
    <sheetView tabSelected="1" workbookViewId="0">
      <selection activeCell="I14" sqref="I14"/>
    </sheetView>
  </sheetViews>
  <sheetFormatPr defaultColWidth="8.85546875" defaultRowHeight="15.75" x14ac:dyDescent="0.25"/>
  <cols>
    <col min="1" max="1" width="32.140625" style="6" customWidth="1"/>
    <col min="2" max="2" width="19.42578125" style="26" customWidth="1"/>
    <col min="3" max="3" width="22.85546875" style="9" customWidth="1"/>
    <col min="4" max="4" width="18.42578125" style="1" customWidth="1"/>
    <col min="5" max="5" width="17.140625" style="6" customWidth="1"/>
    <col min="6" max="6" width="20.42578125" style="10" customWidth="1"/>
    <col min="7" max="7" width="8.85546875" style="10"/>
    <col min="8" max="8" width="8.85546875" style="6"/>
    <col min="9" max="9" width="88.5703125" style="6" customWidth="1"/>
    <col min="10" max="10" width="10.140625" style="6" customWidth="1"/>
    <col min="11" max="11" width="5.42578125" style="6" customWidth="1"/>
    <col min="12" max="12" width="31.5703125" style="6" customWidth="1"/>
    <col min="13" max="13" width="8.85546875" style="6"/>
    <col min="14" max="14" width="12.42578125" style="6" customWidth="1"/>
    <col min="15" max="16384" width="8.85546875" style="6"/>
  </cols>
  <sheetData>
    <row r="1" spans="1:16" ht="42.6" customHeight="1" x14ac:dyDescent="0.3">
      <c r="A1" s="114" t="s">
        <v>39</v>
      </c>
      <c r="B1" s="114"/>
      <c r="C1" s="114"/>
      <c r="D1" s="114"/>
      <c r="E1" s="114"/>
      <c r="F1" s="114"/>
      <c r="I1" s="14" t="s">
        <v>42</v>
      </c>
    </row>
    <row r="2" spans="1:16" ht="18.75" x14ac:dyDescent="0.3">
      <c r="A2" s="114" t="s">
        <v>37</v>
      </c>
      <c r="B2" s="114"/>
      <c r="C2" s="114"/>
      <c r="D2" s="114"/>
      <c r="E2" s="114"/>
      <c r="F2" s="114"/>
      <c r="I2" s="66" t="s">
        <v>12</v>
      </c>
      <c r="J2" s="67" t="s">
        <v>13</v>
      </c>
    </row>
    <row r="3" spans="1:16" ht="22.35" customHeight="1" x14ac:dyDescent="0.25">
      <c r="A3" s="112" t="s">
        <v>40</v>
      </c>
      <c r="B3" s="113"/>
      <c r="C3" s="113"/>
      <c r="D3" s="113"/>
      <c r="E3" s="113"/>
      <c r="F3" s="13"/>
      <c r="G3" s="13"/>
      <c r="I3" s="21" t="s">
        <v>19</v>
      </c>
      <c r="J3" s="22">
        <v>10</v>
      </c>
    </row>
    <row r="4" spans="1:16" ht="22.35" customHeight="1" x14ac:dyDescent="0.25">
      <c r="A4" s="113"/>
      <c r="B4" s="113"/>
      <c r="C4" s="113"/>
      <c r="D4" s="113"/>
      <c r="E4" s="113"/>
      <c r="F4" s="13"/>
      <c r="G4" s="13"/>
      <c r="I4" s="23" t="s">
        <v>2</v>
      </c>
      <c r="J4" s="22">
        <v>10</v>
      </c>
    </row>
    <row r="5" spans="1:16" x14ac:dyDescent="0.25">
      <c r="A5" s="30"/>
      <c r="B5" s="68" t="s">
        <v>26</v>
      </c>
      <c r="C5" s="17" t="s">
        <v>18</v>
      </c>
      <c r="D5" s="28"/>
      <c r="F5" s="24"/>
      <c r="G5" s="24"/>
      <c r="I5" s="21" t="s">
        <v>22</v>
      </c>
      <c r="J5" s="22">
        <v>10</v>
      </c>
    </row>
    <row r="6" spans="1:16" x14ac:dyDescent="0.25">
      <c r="A6" s="31"/>
      <c r="B6" s="32"/>
      <c r="C6" s="33"/>
      <c r="D6" s="29"/>
      <c r="E6" s="24"/>
      <c r="F6" s="24"/>
      <c r="G6" s="24"/>
      <c r="I6" s="23" t="s">
        <v>3</v>
      </c>
      <c r="J6" s="22">
        <v>5</v>
      </c>
    </row>
    <row r="7" spans="1:16" x14ac:dyDescent="0.25">
      <c r="C7" s="6"/>
      <c r="D7" s="6"/>
      <c r="F7" s="13"/>
      <c r="G7" s="13"/>
      <c r="I7" s="23" t="s">
        <v>7</v>
      </c>
      <c r="J7" s="22">
        <v>5</v>
      </c>
    </row>
    <row r="8" spans="1:16" x14ac:dyDescent="0.25">
      <c r="B8" s="47" t="s">
        <v>9</v>
      </c>
      <c r="C8" s="48">
        <v>0.03</v>
      </c>
      <c r="D8" s="15" t="str">
        <f>WC!D9</f>
        <v>FY2027 Federal Water Resource Planning Discount Rate</v>
      </c>
      <c r="E8" s="14"/>
      <c r="F8" s="52"/>
      <c r="G8" s="13"/>
      <c r="I8" s="23" t="s">
        <v>1</v>
      </c>
      <c r="J8" s="22">
        <v>30</v>
      </c>
      <c r="O8" s="3"/>
      <c r="P8" s="2"/>
    </row>
    <row r="9" spans="1:16" x14ac:dyDescent="0.25">
      <c r="A9" s="55"/>
      <c r="B9" s="56"/>
      <c r="C9" s="55"/>
      <c r="D9" s="55"/>
      <c r="E9" s="55"/>
      <c r="F9" s="55"/>
      <c r="G9" s="11"/>
      <c r="I9" s="23" t="s">
        <v>21</v>
      </c>
      <c r="J9" s="22">
        <v>15</v>
      </c>
      <c r="K9" s="16"/>
      <c r="L9" s="17"/>
    </row>
    <row r="10" spans="1:16" x14ac:dyDescent="0.25">
      <c r="A10" s="7" t="s">
        <v>17</v>
      </c>
      <c r="B10" s="27" t="s">
        <v>25</v>
      </c>
      <c r="C10" s="53" t="s">
        <v>27</v>
      </c>
      <c r="D10" s="8" t="s">
        <v>11</v>
      </c>
      <c r="E10" s="8" t="s">
        <v>10</v>
      </c>
      <c r="F10" s="54" t="s">
        <v>8</v>
      </c>
      <c r="G10" s="12"/>
      <c r="I10" s="23" t="s">
        <v>15</v>
      </c>
      <c r="J10" s="22">
        <v>35</v>
      </c>
      <c r="K10" s="17"/>
      <c r="L10" s="18"/>
    </row>
    <row r="11" spans="1:16" s="4" customFormat="1" x14ac:dyDescent="0.25">
      <c r="A11" s="110" t="s">
        <v>35</v>
      </c>
      <c r="B11" s="111">
        <v>1</v>
      </c>
      <c r="C11" s="108">
        <v>2000000</v>
      </c>
      <c r="D11" s="108">
        <v>2000</v>
      </c>
      <c r="E11" s="109">
        <v>20</v>
      </c>
      <c r="F11" s="65">
        <f>IF(E11=0,0,(-PMT($C$8,E11,C11)+D11)/((B11*1000)*365))</f>
        <v>0.37378469916087192</v>
      </c>
      <c r="G11" s="12"/>
      <c r="I11" s="23" t="s">
        <v>6</v>
      </c>
      <c r="J11" s="22">
        <v>5</v>
      </c>
      <c r="K11" s="19"/>
      <c r="L11" s="20"/>
    </row>
    <row r="12" spans="1:16" s="4" customFormat="1" x14ac:dyDescent="0.25">
      <c r="A12" s="57"/>
      <c r="B12" s="58"/>
      <c r="C12" s="59"/>
      <c r="D12" s="59"/>
      <c r="E12" s="60"/>
      <c r="F12" s="61">
        <f t="shared" ref="F12:F14" si="0">IF(E12=0,0,(-PMT($C$8,E12,C12)+D12)/((B12*1000)*365))</f>
        <v>0</v>
      </c>
      <c r="G12" s="12"/>
      <c r="I12" s="23" t="s">
        <v>51</v>
      </c>
      <c r="J12" s="22">
        <v>20</v>
      </c>
      <c r="K12" s="19"/>
      <c r="L12" s="20"/>
    </row>
    <row r="13" spans="1:16" x14ac:dyDescent="0.25">
      <c r="A13" s="57"/>
      <c r="B13" s="58"/>
      <c r="C13" s="59"/>
      <c r="D13" s="59"/>
      <c r="E13" s="60"/>
      <c r="F13" s="61">
        <f t="shared" si="0"/>
        <v>0</v>
      </c>
      <c r="G13" s="12"/>
      <c r="I13" s="23" t="s">
        <v>5</v>
      </c>
      <c r="J13" s="22">
        <v>5</v>
      </c>
      <c r="K13" s="19"/>
      <c r="L13" s="20"/>
      <c r="M13" s="4"/>
    </row>
    <row r="14" spans="1:16" x14ac:dyDescent="0.25">
      <c r="A14" s="57"/>
      <c r="B14" s="58"/>
      <c r="C14" s="59"/>
      <c r="D14" s="59"/>
      <c r="E14" s="60"/>
      <c r="F14" s="61">
        <f t="shared" si="0"/>
        <v>0</v>
      </c>
      <c r="G14" s="12"/>
      <c r="I14" s="23" t="s">
        <v>52</v>
      </c>
      <c r="J14" s="22">
        <v>5</v>
      </c>
      <c r="K14" s="19"/>
      <c r="L14" s="20"/>
      <c r="M14" s="4"/>
    </row>
    <row r="15" spans="1:16" x14ac:dyDescent="0.25">
      <c r="A15" s="57"/>
      <c r="B15" s="58"/>
      <c r="C15" s="59"/>
      <c r="D15" s="59"/>
      <c r="E15" s="60"/>
      <c r="F15" s="61">
        <f t="shared" ref="F15:F26" si="1">IF(E15=0,0,(-PMT($C$8,E15,C15)+D15)/((B15*1000)*365))</f>
        <v>0</v>
      </c>
      <c r="G15" s="12"/>
      <c r="I15" s="23" t="s">
        <v>4</v>
      </c>
      <c r="J15" s="22">
        <v>8</v>
      </c>
      <c r="K15" s="19"/>
      <c r="L15" s="20"/>
      <c r="M15" s="4"/>
    </row>
    <row r="16" spans="1:16" x14ac:dyDescent="0.25">
      <c r="A16" s="57"/>
      <c r="B16" s="58"/>
      <c r="C16" s="59"/>
      <c r="D16" s="59"/>
      <c r="E16" s="60"/>
      <c r="F16" s="61">
        <f t="shared" si="1"/>
        <v>0</v>
      </c>
      <c r="G16" s="12"/>
      <c r="I16" s="21" t="s">
        <v>29</v>
      </c>
      <c r="J16" s="22">
        <v>10</v>
      </c>
      <c r="K16" s="19"/>
      <c r="L16" s="20"/>
      <c r="M16" s="4"/>
    </row>
    <row r="17" spans="1:13" x14ac:dyDescent="0.25">
      <c r="A17" s="57"/>
      <c r="B17" s="58"/>
      <c r="C17" s="59"/>
      <c r="D17" s="59"/>
      <c r="E17" s="60"/>
      <c r="F17" s="61">
        <f t="shared" si="1"/>
        <v>0</v>
      </c>
      <c r="G17" s="12"/>
      <c r="I17" s="23" t="s">
        <v>20</v>
      </c>
      <c r="J17" s="22">
        <v>30</v>
      </c>
      <c r="K17" s="19"/>
      <c r="L17" s="20"/>
      <c r="M17" s="4"/>
    </row>
    <row r="18" spans="1:13" x14ac:dyDescent="0.25">
      <c r="A18" s="57"/>
      <c r="B18" s="58"/>
      <c r="C18" s="59"/>
      <c r="D18" s="59"/>
      <c r="E18" s="60"/>
      <c r="F18" s="61">
        <f t="shared" si="1"/>
        <v>0</v>
      </c>
      <c r="G18" s="12"/>
      <c r="I18" s="23" t="s">
        <v>14</v>
      </c>
      <c r="J18" s="22">
        <v>40</v>
      </c>
      <c r="K18" s="19"/>
      <c r="L18" s="20"/>
      <c r="M18" s="4"/>
    </row>
    <row r="19" spans="1:13" x14ac:dyDescent="0.25">
      <c r="A19" s="57"/>
      <c r="B19" s="58"/>
      <c r="C19" s="59"/>
      <c r="D19" s="59"/>
      <c r="E19" s="60"/>
      <c r="F19" s="61">
        <f t="shared" si="1"/>
        <v>0</v>
      </c>
      <c r="G19" s="12"/>
      <c r="I19" s="21" t="s">
        <v>23</v>
      </c>
      <c r="J19" s="22">
        <v>20</v>
      </c>
      <c r="K19" s="19"/>
      <c r="L19" s="20"/>
      <c r="M19" s="4"/>
    </row>
    <row r="20" spans="1:13" x14ac:dyDescent="0.25">
      <c r="A20" s="57"/>
      <c r="B20" s="58"/>
      <c r="C20" s="62"/>
      <c r="D20" s="62"/>
      <c r="E20" s="60"/>
      <c r="F20" s="61">
        <f t="shared" si="1"/>
        <v>0</v>
      </c>
      <c r="G20" s="12"/>
      <c r="I20" s="23" t="s">
        <v>16</v>
      </c>
      <c r="J20" s="22">
        <v>30</v>
      </c>
      <c r="K20" s="19"/>
      <c r="L20" s="20"/>
      <c r="M20" s="4"/>
    </row>
    <row r="21" spans="1:13" x14ac:dyDescent="0.25">
      <c r="A21" s="57"/>
      <c r="B21" s="58"/>
      <c r="C21" s="62"/>
      <c r="D21" s="62"/>
      <c r="E21" s="60"/>
      <c r="F21" s="61">
        <f t="shared" si="1"/>
        <v>0</v>
      </c>
      <c r="G21" s="12"/>
      <c r="K21" s="19"/>
      <c r="L21" s="20"/>
      <c r="M21" s="4"/>
    </row>
    <row r="22" spans="1:13" x14ac:dyDescent="0.25">
      <c r="A22" s="57"/>
      <c r="B22" s="58"/>
      <c r="C22" s="62"/>
      <c r="D22" s="62"/>
      <c r="E22" s="60"/>
      <c r="F22" s="61">
        <f t="shared" si="1"/>
        <v>0</v>
      </c>
      <c r="G22" s="31"/>
    </row>
    <row r="23" spans="1:13" x14ac:dyDescent="0.25">
      <c r="A23" s="57"/>
      <c r="B23" s="58"/>
      <c r="C23" s="62"/>
      <c r="D23" s="62"/>
      <c r="E23" s="60"/>
      <c r="F23" s="61">
        <f t="shared" si="1"/>
        <v>0</v>
      </c>
    </row>
    <row r="24" spans="1:13" x14ac:dyDescent="0.25">
      <c r="A24" s="57"/>
      <c r="B24" s="58"/>
      <c r="C24" s="62"/>
      <c r="D24" s="62"/>
      <c r="E24" s="60"/>
      <c r="F24" s="61">
        <f t="shared" si="1"/>
        <v>0</v>
      </c>
    </row>
    <row r="25" spans="1:13" x14ac:dyDescent="0.25">
      <c r="A25" s="57"/>
      <c r="B25" s="58"/>
      <c r="C25" s="62"/>
      <c r="D25" s="62"/>
      <c r="E25" s="60"/>
      <c r="F25" s="61">
        <f t="shared" si="1"/>
        <v>0</v>
      </c>
    </row>
    <row r="26" spans="1:13" x14ac:dyDescent="0.25">
      <c r="A26" s="57"/>
      <c r="B26" s="58"/>
      <c r="C26" s="62"/>
      <c r="D26" s="62"/>
      <c r="E26" s="60"/>
      <c r="F26" s="61">
        <f t="shared" si="1"/>
        <v>0</v>
      </c>
    </row>
    <row r="27" spans="1:13" x14ac:dyDescent="0.25">
      <c r="A27" s="57"/>
      <c r="B27" s="63"/>
      <c r="C27" s="62"/>
      <c r="D27" s="62"/>
      <c r="E27" s="64" t="s">
        <v>24</v>
      </c>
      <c r="F27" s="36">
        <f>SUM(F12:F26)</f>
        <v>0</v>
      </c>
    </row>
    <row r="28" spans="1:13" x14ac:dyDescent="0.25">
      <c r="A28" s="6" t="s">
        <v>41</v>
      </c>
      <c r="I28" s="5"/>
      <c r="J28" s="4"/>
    </row>
    <row r="29" spans="1:13" x14ac:dyDescent="0.25">
      <c r="I29" s="5"/>
      <c r="J29" s="4"/>
    </row>
  </sheetData>
  <sortState xmlns:xlrd2="http://schemas.microsoft.com/office/spreadsheetml/2017/richdata2" ref="I3:J20">
    <sortCondition ref="I3:I20"/>
  </sortState>
  <mergeCells count="3">
    <mergeCell ref="A3:E4"/>
    <mergeCell ref="A1:F1"/>
    <mergeCell ref="A2:F2"/>
  </mergeCells>
  <pageMargins left="0.7" right="0.7" top="0.75" bottom="0.75" header="0.3" footer="0.3"/>
  <pageSetup scale="93" orientation="landscape" r:id="rId1"/>
  <ignoredErrors>
    <ignoredError sqref="F15:F2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3811B-044E-477A-B52D-93B739752666}">
  <sheetPr>
    <pageSetUpPr fitToPage="1"/>
  </sheetPr>
  <dimension ref="A1:Q35"/>
  <sheetViews>
    <sheetView workbookViewId="0">
      <selection activeCell="J14" sqref="J14"/>
    </sheetView>
  </sheetViews>
  <sheetFormatPr defaultColWidth="8.85546875" defaultRowHeight="15.75" x14ac:dyDescent="0.25"/>
  <cols>
    <col min="1" max="1" width="35.7109375" style="6" customWidth="1"/>
    <col min="2" max="2" width="19.42578125" style="26" customWidth="1"/>
    <col min="3" max="3" width="22.85546875" style="9" customWidth="1"/>
    <col min="4" max="4" width="18.42578125" style="1" customWidth="1"/>
    <col min="5" max="5" width="10.140625" style="6" customWidth="1"/>
    <col min="6" max="6" width="13" style="10" customWidth="1"/>
    <col min="7" max="7" width="13.7109375" style="10" customWidth="1"/>
    <col min="8" max="8" width="23.7109375" style="10" bestFit="1" customWidth="1"/>
    <col min="9" max="9" width="8.85546875" style="6"/>
    <col min="10" max="10" width="88.5703125" style="6" customWidth="1"/>
    <col min="11" max="11" width="10.140625" style="6" customWidth="1"/>
    <col min="12" max="12" width="5.42578125" style="6" customWidth="1"/>
    <col min="13" max="13" width="31.5703125" style="6" customWidth="1"/>
    <col min="14" max="14" width="8.85546875" style="6"/>
    <col min="15" max="15" width="12.42578125" style="6" customWidth="1"/>
    <col min="16" max="16384" width="8.85546875" style="6"/>
  </cols>
  <sheetData>
    <row r="1" spans="1:17" ht="42.6" customHeight="1" x14ac:dyDescent="0.3">
      <c r="A1" s="114" t="s">
        <v>39</v>
      </c>
      <c r="B1" s="114"/>
      <c r="C1" s="114"/>
      <c r="D1" s="114"/>
      <c r="E1" s="114"/>
      <c r="F1" s="114"/>
      <c r="G1" s="114"/>
      <c r="H1" s="6"/>
      <c r="I1" s="14"/>
      <c r="J1" s="14" t="s">
        <v>0</v>
      </c>
      <c r="K1" s="14"/>
    </row>
    <row r="2" spans="1:17" ht="15.75" customHeight="1" x14ac:dyDescent="0.3">
      <c r="A2" s="114" t="s">
        <v>36</v>
      </c>
      <c r="B2" s="114"/>
      <c r="C2" s="114"/>
      <c r="D2" s="114"/>
      <c r="E2" s="114"/>
      <c r="F2" s="114"/>
      <c r="G2" s="114"/>
      <c r="J2" s="66" t="s">
        <v>12</v>
      </c>
      <c r="K2" s="67" t="s">
        <v>13</v>
      </c>
    </row>
    <row r="3" spans="1:17" x14ac:dyDescent="0.25">
      <c r="C3" s="49"/>
      <c r="D3" s="49"/>
      <c r="E3" s="49"/>
      <c r="F3" s="49"/>
      <c r="J3" s="21" t="s">
        <v>19</v>
      </c>
      <c r="K3" s="22">
        <v>10</v>
      </c>
    </row>
    <row r="4" spans="1:17" x14ac:dyDescent="0.25">
      <c r="A4" s="112" t="s">
        <v>40</v>
      </c>
      <c r="B4" s="113"/>
      <c r="C4" s="113"/>
      <c r="D4" s="113"/>
      <c r="E4" s="113"/>
      <c r="F4" s="13"/>
      <c r="G4" s="13"/>
      <c r="H4" s="13"/>
      <c r="J4" s="23" t="s">
        <v>2</v>
      </c>
      <c r="K4" s="22">
        <v>10</v>
      </c>
    </row>
    <row r="5" spans="1:17" x14ac:dyDescent="0.25">
      <c r="A5" s="113"/>
      <c r="B5" s="113"/>
      <c r="C5" s="113"/>
      <c r="D5" s="113"/>
      <c r="E5" s="113"/>
      <c r="F5" s="13"/>
      <c r="G5" s="13"/>
      <c r="H5" s="13"/>
      <c r="J5" s="21" t="s">
        <v>22</v>
      </c>
      <c r="K5" s="22">
        <v>10</v>
      </c>
    </row>
    <row r="6" spans="1:17" x14ac:dyDescent="0.25">
      <c r="A6" s="30"/>
      <c r="B6" s="68" t="s">
        <v>26</v>
      </c>
      <c r="C6" s="17" t="s">
        <v>18</v>
      </c>
      <c r="D6" s="28"/>
      <c r="F6" s="24"/>
      <c r="G6" s="24"/>
      <c r="H6" s="24"/>
      <c r="J6" s="23" t="s">
        <v>3</v>
      </c>
      <c r="K6" s="22">
        <v>5</v>
      </c>
    </row>
    <row r="7" spans="1:17" x14ac:dyDescent="0.25">
      <c r="A7" s="31"/>
      <c r="B7" s="32"/>
      <c r="C7" s="33"/>
      <c r="D7" s="29"/>
      <c r="E7" s="24"/>
      <c r="F7" s="24"/>
      <c r="G7" s="24"/>
      <c r="H7" s="24"/>
      <c r="J7" s="23" t="s">
        <v>7</v>
      </c>
      <c r="K7" s="22">
        <v>5</v>
      </c>
    </row>
    <row r="8" spans="1:17" x14ac:dyDescent="0.25">
      <c r="C8" s="6"/>
      <c r="D8" s="6"/>
      <c r="F8" s="13"/>
      <c r="G8" s="13"/>
      <c r="H8" s="13"/>
      <c r="J8" s="23" t="s">
        <v>1</v>
      </c>
      <c r="K8" s="22">
        <v>30</v>
      </c>
    </row>
    <row r="9" spans="1:17" x14ac:dyDescent="0.25">
      <c r="B9" s="47" t="s">
        <v>9</v>
      </c>
      <c r="C9" s="37">
        <v>0.03</v>
      </c>
      <c r="D9" s="15" t="s">
        <v>38</v>
      </c>
      <c r="E9" s="14"/>
      <c r="F9" s="13"/>
      <c r="G9" s="13"/>
      <c r="H9" s="13"/>
      <c r="J9" s="23" t="s">
        <v>21</v>
      </c>
      <c r="K9" s="22">
        <v>15</v>
      </c>
      <c r="P9" s="3"/>
      <c r="Q9" s="2"/>
    </row>
    <row r="10" spans="1:17" x14ac:dyDescent="0.25">
      <c r="C10" s="6"/>
      <c r="D10" s="6"/>
      <c r="F10" s="6"/>
      <c r="G10" s="6"/>
      <c r="H10" s="11"/>
      <c r="J10" s="23" t="s">
        <v>15</v>
      </c>
      <c r="K10" s="22">
        <v>35</v>
      </c>
      <c r="L10" s="16"/>
      <c r="M10" s="17"/>
    </row>
    <row r="11" spans="1:17" ht="47.25" x14ac:dyDescent="0.25">
      <c r="A11" s="7" t="s">
        <v>17</v>
      </c>
      <c r="B11" s="27" t="s">
        <v>25</v>
      </c>
      <c r="C11" s="53" t="s">
        <v>43</v>
      </c>
      <c r="D11" s="53" t="s">
        <v>30</v>
      </c>
      <c r="E11" s="69" t="s">
        <v>11</v>
      </c>
      <c r="F11" s="69" t="s">
        <v>10</v>
      </c>
      <c r="G11" s="70" t="s">
        <v>8</v>
      </c>
      <c r="H11" s="40"/>
      <c r="I11" s="10"/>
      <c r="J11" s="23" t="s">
        <v>6</v>
      </c>
      <c r="K11" s="22">
        <v>5</v>
      </c>
      <c r="M11" s="17"/>
      <c r="N11" s="18"/>
    </row>
    <row r="12" spans="1:17" s="4" customFormat="1" x14ac:dyDescent="0.25">
      <c r="A12" s="71"/>
      <c r="B12" s="58"/>
      <c r="C12" s="59"/>
      <c r="D12" s="41" t="e">
        <f>C12/$C$27</f>
        <v>#DIV/0!</v>
      </c>
      <c r="E12" s="59"/>
      <c r="F12" s="60"/>
      <c r="G12" s="61">
        <f t="shared" ref="G12:G24" si="0">IF(F12=0,0,(-PMT($C$9,F12,C12)+E12)/((B12*1000)*365))</f>
        <v>0</v>
      </c>
      <c r="H12" s="42"/>
      <c r="J12" s="23" t="s">
        <v>51</v>
      </c>
      <c r="K12" s="22">
        <v>20</v>
      </c>
      <c r="M12" s="19"/>
      <c r="N12" s="20"/>
    </row>
    <row r="13" spans="1:17" s="4" customFormat="1" x14ac:dyDescent="0.25">
      <c r="A13" s="57"/>
      <c r="B13" s="58"/>
      <c r="C13" s="59"/>
      <c r="D13" s="41" t="e">
        <f t="shared" ref="D13:D24" si="1">C13/$C$27</f>
        <v>#DIV/0!</v>
      </c>
      <c r="E13" s="59"/>
      <c r="F13" s="60"/>
      <c r="G13" s="61">
        <f t="shared" si="0"/>
        <v>0</v>
      </c>
      <c r="H13" s="42"/>
      <c r="J13" s="23" t="s">
        <v>5</v>
      </c>
      <c r="K13" s="22">
        <v>5</v>
      </c>
      <c r="M13" s="19"/>
      <c r="N13" s="20"/>
    </row>
    <row r="14" spans="1:17" x14ac:dyDescent="0.25">
      <c r="A14" s="57"/>
      <c r="B14" s="58"/>
      <c r="C14" s="59"/>
      <c r="D14" s="41" t="e">
        <f t="shared" si="1"/>
        <v>#DIV/0!</v>
      </c>
      <c r="E14" s="59"/>
      <c r="F14" s="60"/>
      <c r="G14" s="61">
        <f t="shared" si="0"/>
        <v>0</v>
      </c>
      <c r="H14" s="42"/>
      <c r="I14" s="10"/>
      <c r="J14" s="23" t="s">
        <v>52</v>
      </c>
      <c r="K14" s="22">
        <v>5</v>
      </c>
      <c r="M14" s="19"/>
      <c r="N14" s="20"/>
      <c r="O14" s="4"/>
    </row>
    <row r="15" spans="1:17" x14ac:dyDescent="0.25">
      <c r="A15" s="57"/>
      <c r="B15" s="58"/>
      <c r="C15" s="59"/>
      <c r="D15" s="41" t="e">
        <f t="shared" si="1"/>
        <v>#DIV/0!</v>
      </c>
      <c r="E15" s="59"/>
      <c r="F15" s="60"/>
      <c r="G15" s="61">
        <f t="shared" si="0"/>
        <v>0</v>
      </c>
      <c r="H15" s="42"/>
      <c r="I15" s="10"/>
      <c r="J15" s="23" t="s">
        <v>4</v>
      </c>
      <c r="K15" s="22">
        <v>8</v>
      </c>
      <c r="M15" s="19"/>
      <c r="N15" s="20"/>
      <c r="O15" s="4"/>
    </row>
    <row r="16" spans="1:17" x14ac:dyDescent="0.25">
      <c r="A16" s="57"/>
      <c r="B16" s="58"/>
      <c r="C16" s="59"/>
      <c r="D16" s="41" t="e">
        <f t="shared" si="1"/>
        <v>#DIV/0!</v>
      </c>
      <c r="E16" s="59"/>
      <c r="F16" s="60"/>
      <c r="G16" s="61">
        <f t="shared" si="0"/>
        <v>0</v>
      </c>
      <c r="H16" s="42"/>
      <c r="I16" s="10"/>
      <c r="J16" s="21" t="s">
        <v>29</v>
      </c>
      <c r="K16" s="22">
        <v>10</v>
      </c>
      <c r="M16" s="19"/>
      <c r="N16" s="20"/>
      <c r="O16" s="4"/>
    </row>
    <row r="17" spans="1:15" x14ac:dyDescent="0.25">
      <c r="A17" s="57"/>
      <c r="B17" s="58"/>
      <c r="C17" s="59"/>
      <c r="D17" s="41" t="e">
        <f t="shared" si="1"/>
        <v>#DIV/0!</v>
      </c>
      <c r="E17" s="59"/>
      <c r="F17" s="60"/>
      <c r="G17" s="61">
        <f t="shared" si="0"/>
        <v>0</v>
      </c>
      <c r="H17" s="42"/>
      <c r="I17" s="10"/>
      <c r="J17" s="23" t="s">
        <v>20</v>
      </c>
      <c r="K17" s="22">
        <v>30</v>
      </c>
      <c r="M17" s="19"/>
      <c r="N17" s="20"/>
      <c r="O17" s="4"/>
    </row>
    <row r="18" spans="1:15" x14ac:dyDescent="0.25">
      <c r="A18" s="57"/>
      <c r="B18" s="58"/>
      <c r="C18" s="59"/>
      <c r="D18" s="41" t="e">
        <f t="shared" si="1"/>
        <v>#DIV/0!</v>
      </c>
      <c r="E18" s="59"/>
      <c r="F18" s="60"/>
      <c r="G18" s="61">
        <f t="shared" si="0"/>
        <v>0</v>
      </c>
      <c r="H18" s="42"/>
      <c r="I18" s="10"/>
      <c r="J18" s="23" t="s">
        <v>14</v>
      </c>
      <c r="K18" s="22">
        <v>40</v>
      </c>
      <c r="M18" s="19"/>
      <c r="N18" s="20"/>
      <c r="O18" s="4"/>
    </row>
    <row r="19" spans="1:15" x14ac:dyDescent="0.25">
      <c r="A19" s="57"/>
      <c r="B19" s="58"/>
      <c r="C19" s="59"/>
      <c r="D19" s="41" t="e">
        <f t="shared" si="1"/>
        <v>#DIV/0!</v>
      </c>
      <c r="E19" s="59"/>
      <c r="F19" s="60"/>
      <c r="G19" s="61">
        <f t="shared" si="0"/>
        <v>0</v>
      </c>
      <c r="H19" s="43"/>
      <c r="I19" s="12"/>
      <c r="J19" s="21" t="s">
        <v>23</v>
      </c>
      <c r="K19" s="22">
        <v>20</v>
      </c>
      <c r="M19" s="19"/>
      <c r="N19" s="20"/>
      <c r="O19" s="4"/>
    </row>
    <row r="20" spans="1:15" x14ac:dyDescent="0.25">
      <c r="A20" s="57"/>
      <c r="B20" s="58"/>
      <c r="C20" s="62"/>
      <c r="D20" s="41" t="e">
        <f t="shared" si="1"/>
        <v>#DIV/0!</v>
      </c>
      <c r="E20" s="62"/>
      <c r="F20" s="60"/>
      <c r="G20" s="61">
        <f t="shared" si="0"/>
        <v>0</v>
      </c>
      <c r="H20" s="12"/>
      <c r="I20" s="10"/>
      <c r="J20" s="23" t="s">
        <v>16</v>
      </c>
      <c r="K20" s="22">
        <v>30</v>
      </c>
      <c r="M20" s="19"/>
      <c r="N20" s="20"/>
      <c r="O20" s="4"/>
    </row>
    <row r="21" spans="1:15" x14ac:dyDescent="0.25">
      <c r="A21" s="57"/>
      <c r="B21" s="58"/>
      <c r="C21" s="62"/>
      <c r="D21" s="41" t="e">
        <f t="shared" si="1"/>
        <v>#DIV/0!</v>
      </c>
      <c r="E21" s="72"/>
      <c r="F21" s="62"/>
      <c r="G21" s="61">
        <f t="shared" si="0"/>
        <v>0</v>
      </c>
      <c r="H21" s="44"/>
      <c r="I21" s="10"/>
      <c r="M21" s="19"/>
      <c r="N21" s="20"/>
      <c r="O21" s="4"/>
    </row>
    <row r="22" spans="1:15" x14ac:dyDescent="0.25">
      <c r="A22" s="57"/>
      <c r="B22" s="58"/>
      <c r="C22" s="62"/>
      <c r="D22" s="41" t="e">
        <f t="shared" si="1"/>
        <v>#DIV/0!</v>
      </c>
      <c r="E22" s="62"/>
      <c r="F22" s="62"/>
      <c r="G22" s="61">
        <f t="shared" si="0"/>
        <v>0</v>
      </c>
      <c r="H22" s="43"/>
      <c r="I22" s="12"/>
      <c r="M22" s="19"/>
      <c r="N22" s="20"/>
      <c r="O22" s="4"/>
    </row>
    <row r="23" spans="1:15" x14ac:dyDescent="0.25">
      <c r="A23" s="57"/>
      <c r="B23" s="58"/>
      <c r="C23" s="62"/>
      <c r="D23" s="41" t="e">
        <f t="shared" si="1"/>
        <v>#DIV/0!</v>
      </c>
      <c r="E23" s="62"/>
      <c r="F23" s="60"/>
      <c r="G23" s="61">
        <f t="shared" si="0"/>
        <v>0</v>
      </c>
      <c r="H23" s="43"/>
      <c r="I23"/>
    </row>
    <row r="24" spans="1:15" x14ac:dyDescent="0.25">
      <c r="A24" s="57"/>
      <c r="B24" s="58"/>
      <c r="C24" s="62"/>
      <c r="D24" s="41" t="e">
        <f t="shared" si="1"/>
        <v>#DIV/0!</v>
      </c>
      <c r="E24" s="62"/>
      <c r="F24" s="60"/>
      <c r="G24" s="61">
        <f t="shared" si="0"/>
        <v>0</v>
      </c>
      <c r="H24" s="43"/>
      <c r="I24"/>
    </row>
    <row r="25" spans="1:15" ht="47.25" x14ac:dyDescent="0.25">
      <c r="A25" s="57"/>
      <c r="B25" s="63"/>
      <c r="C25" s="73"/>
      <c r="D25" s="74"/>
      <c r="E25" s="62"/>
      <c r="F25" s="75" t="s">
        <v>31</v>
      </c>
      <c r="G25" s="76" t="e">
        <f>SUMPRODUCT(D12:D24,G12:G24)</f>
        <v>#DIV/0!</v>
      </c>
      <c r="H25" s="45"/>
      <c r="I25" s="10"/>
    </row>
    <row r="26" spans="1:15" ht="47.25" x14ac:dyDescent="0.25">
      <c r="A26" s="77" t="s">
        <v>41</v>
      </c>
      <c r="B26" s="78"/>
      <c r="C26" s="79" t="s">
        <v>32</v>
      </c>
      <c r="D26" s="80" t="s">
        <v>33</v>
      </c>
      <c r="E26" s="55"/>
      <c r="F26" s="81"/>
      <c r="G26" s="81"/>
    </row>
    <row r="27" spans="1:15" x14ac:dyDescent="0.25">
      <c r="A27" s="27" t="s">
        <v>34</v>
      </c>
      <c r="B27" s="82">
        <f>SUM(B12:B24)</f>
        <v>0</v>
      </c>
      <c r="C27" s="83">
        <f>SUM(C12:C24)</f>
        <v>0</v>
      </c>
      <c r="D27" s="84" t="e">
        <f>SUM(D12:D24)</f>
        <v>#DIV/0!</v>
      </c>
      <c r="E27" s="55"/>
      <c r="F27" s="81"/>
      <c r="G27" s="81"/>
      <c r="J27" s="5"/>
      <c r="K27" s="4"/>
    </row>
    <row r="28" spans="1:15" x14ac:dyDescent="0.25">
      <c r="J28" s="5"/>
      <c r="K28" s="4"/>
    </row>
    <row r="32" spans="1:15" x14ac:dyDescent="0.25">
      <c r="E32" s="46"/>
    </row>
    <row r="33" spans="5:5" x14ac:dyDescent="0.25">
      <c r="E33" s="46"/>
    </row>
    <row r="34" spans="5:5" x14ac:dyDescent="0.25">
      <c r="E34" s="46"/>
    </row>
    <row r="35" spans="5:5" x14ac:dyDescent="0.25">
      <c r="E35" s="46"/>
    </row>
  </sheetData>
  <sortState xmlns:xlrd2="http://schemas.microsoft.com/office/spreadsheetml/2017/richdata2" ref="J3:K20">
    <sortCondition ref="J3:J20"/>
  </sortState>
  <mergeCells count="3">
    <mergeCell ref="A4:E5"/>
    <mergeCell ref="A1:G1"/>
    <mergeCell ref="A2:G2"/>
  </mergeCells>
  <pageMargins left="0.6" right="0.6" top="0.6" bottom="0.6" header="0.3" footer="0.3"/>
  <pageSetup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8"/>
  <sheetViews>
    <sheetView workbookViewId="0">
      <selection activeCell="B7" sqref="B7"/>
    </sheetView>
  </sheetViews>
  <sheetFormatPr defaultRowHeight="15" x14ac:dyDescent="0.25"/>
  <cols>
    <col min="1" max="1" width="37" customWidth="1"/>
    <col min="2" max="2" width="29.5703125" customWidth="1"/>
    <col min="3" max="3" width="24.5703125" customWidth="1"/>
    <col min="4" max="4" width="16.85546875" customWidth="1"/>
    <col min="5" max="5" width="14.42578125" customWidth="1"/>
    <col min="6" max="6" width="24.7109375" style="25" customWidth="1"/>
    <col min="9" max="9" width="87.42578125" customWidth="1"/>
    <col min="10" max="10" width="12.7109375" customWidth="1"/>
  </cols>
  <sheetData>
    <row r="1" spans="1:10" ht="18.75" x14ac:dyDescent="0.3">
      <c r="A1" s="114" t="s">
        <v>39</v>
      </c>
      <c r="B1" s="114"/>
      <c r="C1" s="114"/>
      <c r="D1" s="114"/>
      <c r="E1" s="114"/>
      <c r="F1" s="114"/>
      <c r="G1" s="10"/>
      <c r="I1" s="14"/>
      <c r="J1" s="6"/>
    </row>
    <row r="2" spans="1:10" ht="18.75" x14ac:dyDescent="0.3">
      <c r="A2" s="114" t="s">
        <v>44</v>
      </c>
      <c r="B2" s="114"/>
      <c r="C2" s="114"/>
      <c r="D2" s="114"/>
      <c r="E2" s="114"/>
      <c r="F2" s="114"/>
      <c r="G2" s="10"/>
      <c r="I2" s="6"/>
      <c r="J2" s="50"/>
    </row>
    <row r="3" spans="1:10" ht="15.75" x14ac:dyDescent="0.25">
      <c r="A3" s="6"/>
      <c r="B3" s="26"/>
      <c r="C3" s="9"/>
      <c r="D3" s="1"/>
      <c r="E3" s="6"/>
      <c r="F3" s="34"/>
      <c r="G3" s="10"/>
      <c r="I3" s="51"/>
      <c r="J3" s="4"/>
    </row>
    <row r="4" spans="1:10" ht="15.75" x14ac:dyDescent="0.25">
      <c r="A4" s="6"/>
      <c r="B4" s="26"/>
      <c r="C4" s="6"/>
      <c r="D4" s="6"/>
      <c r="E4" s="6"/>
      <c r="F4" s="35"/>
      <c r="G4" s="13"/>
      <c r="I4" s="51"/>
      <c r="J4" s="4"/>
    </row>
    <row r="5" spans="1:10" ht="15.75" x14ac:dyDescent="0.25">
      <c r="B5" s="14" t="s">
        <v>9</v>
      </c>
      <c r="C5" s="48">
        <v>0.03</v>
      </c>
      <c r="D5" s="15" t="str">
        <f>WS!D8</f>
        <v>FY2027 Federal Water Resource Planning Discount Rate</v>
      </c>
      <c r="E5" s="14"/>
      <c r="F5" s="35"/>
      <c r="G5" s="13"/>
      <c r="I5" s="51"/>
      <c r="J5" s="4"/>
    </row>
    <row r="6" spans="1:10" ht="16.5" thickBot="1" x14ac:dyDescent="0.3">
      <c r="A6" s="6"/>
      <c r="B6" s="26"/>
      <c r="C6" s="6"/>
      <c r="D6" s="6"/>
      <c r="E6" s="6"/>
      <c r="F6" s="34"/>
      <c r="G6" s="11"/>
      <c r="I6" s="51"/>
      <c r="J6" s="4"/>
    </row>
    <row r="7" spans="1:10" ht="31.5" x14ac:dyDescent="0.25">
      <c r="A7" s="38" t="s">
        <v>45</v>
      </c>
      <c r="B7" s="105" t="s">
        <v>49</v>
      </c>
      <c r="C7" s="93" t="s">
        <v>28</v>
      </c>
      <c r="D7" s="39" t="s">
        <v>46</v>
      </c>
      <c r="E7" s="94" t="s">
        <v>10</v>
      </c>
      <c r="F7" s="104" t="s">
        <v>47</v>
      </c>
      <c r="G7" s="12"/>
      <c r="I7" s="51"/>
      <c r="J7" s="4"/>
    </row>
    <row r="8" spans="1:10" ht="15.75" x14ac:dyDescent="0.25">
      <c r="A8" s="106" t="s">
        <v>35</v>
      </c>
      <c r="B8" s="107">
        <v>2300</v>
      </c>
      <c r="C8" s="108">
        <v>2000000</v>
      </c>
      <c r="D8" s="108">
        <v>2000</v>
      </c>
      <c r="E8" s="109">
        <v>20</v>
      </c>
      <c r="F8" s="95">
        <f>IF(E8=0,0,(-PMT($C$5,E8,C8)+D8)/B8)</f>
        <v>59.318006605964456</v>
      </c>
      <c r="G8" s="12"/>
      <c r="I8" s="5"/>
      <c r="J8" s="4"/>
    </row>
    <row r="9" spans="1:10" ht="15.75" x14ac:dyDescent="0.25">
      <c r="A9" s="96"/>
      <c r="B9" s="85"/>
      <c r="C9" s="86"/>
      <c r="D9" s="86"/>
      <c r="E9" s="64"/>
      <c r="F9" s="97">
        <f t="shared" ref="F9:F14" si="0">IF(E9=0,0,(-PMT($C$5,E9,C9)+D9)/B9)</f>
        <v>0</v>
      </c>
      <c r="G9" s="12"/>
      <c r="I9" s="5"/>
      <c r="J9" s="4"/>
    </row>
    <row r="10" spans="1:10" ht="15.75" x14ac:dyDescent="0.25">
      <c r="A10" s="96"/>
      <c r="B10" s="87"/>
      <c r="C10" s="59"/>
      <c r="D10" s="59"/>
      <c r="E10" s="60"/>
      <c r="F10" s="97">
        <f t="shared" si="0"/>
        <v>0</v>
      </c>
      <c r="G10" s="12"/>
      <c r="I10" s="51"/>
      <c r="J10" s="4"/>
    </row>
    <row r="11" spans="1:10" ht="15.75" x14ac:dyDescent="0.25">
      <c r="A11" s="96"/>
      <c r="B11" s="87"/>
      <c r="C11" s="59"/>
      <c r="D11" s="59"/>
      <c r="E11" s="60"/>
      <c r="F11" s="97">
        <f t="shared" si="0"/>
        <v>0</v>
      </c>
      <c r="G11" s="12"/>
      <c r="I11" s="51"/>
      <c r="J11" s="4"/>
    </row>
    <row r="12" spans="1:10" ht="15.75" x14ac:dyDescent="0.25">
      <c r="A12" s="96"/>
      <c r="B12" s="87"/>
      <c r="C12" s="59"/>
      <c r="D12" s="59"/>
      <c r="E12" s="60"/>
      <c r="F12" s="97">
        <f t="shared" si="0"/>
        <v>0</v>
      </c>
      <c r="G12" s="12"/>
      <c r="I12" s="51"/>
      <c r="J12" s="4"/>
    </row>
    <row r="13" spans="1:10" ht="15.75" x14ac:dyDescent="0.25">
      <c r="A13" s="96"/>
      <c r="B13" s="87"/>
      <c r="C13" s="59"/>
      <c r="D13" s="59"/>
      <c r="E13" s="60"/>
      <c r="F13" s="97">
        <f t="shared" si="0"/>
        <v>0</v>
      </c>
      <c r="G13" s="12"/>
      <c r="I13" s="51"/>
      <c r="J13" s="4"/>
    </row>
    <row r="14" spans="1:10" ht="16.5" thickBot="1" x14ac:dyDescent="0.3">
      <c r="A14" s="98"/>
      <c r="B14" s="99"/>
      <c r="C14" s="103"/>
      <c r="D14" s="103"/>
      <c r="E14" s="101"/>
      <c r="F14" s="102">
        <f t="shared" si="0"/>
        <v>0</v>
      </c>
      <c r="G14" s="12"/>
      <c r="I14" s="51"/>
      <c r="J14" s="4"/>
    </row>
    <row r="15" spans="1:10" ht="16.5" thickBot="1" x14ac:dyDescent="0.3">
      <c r="A15" s="88"/>
      <c r="B15" s="89"/>
      <c r="C15" s="90"/>
      <c r="D15" s="90"/>
      <c r="E15" s="91"/>
      <c r="F15" s="92"/>
      <c r="G15" s="12"/>
      <c r="I15" s="51"/>
      <c r="J15" s="4"/>
    </row>
    <row r="16" spans="1:10" ht="31.5" x14ac:dyDescent="0.25">
      <c r="A16" s="38" t="s">
        <v>45</v>
      </c>
      <c r="B16" s="105" t="s">
        <v>48</v>
      </c>
      <c r="C16" s="93" t="s">
        <v>28</v>
      </c>
      <c r="D16" s="39" t="s">
        <v>46</v>
      </c>
      <c r="E16" s="94" t="s">
        <v>10</v>
      </c>
      <c r="F16" s="104" t="s">
        <v>50</v>
      </c>
      <c r="G16" s="12"/>
      <c r="I16" s="51"/>
      <c r="J16" s="4"/>
    </row>
    <row r="17" spans="1:10" ht="15.75" x14ac:dyDescent="0.25">
      <c r="A17" s="106" t="s">
        <v>35</v>
      </c>
      <c r="B17" s="107">
        <v>20000</v>
      </c>
      <c r="C17" s="108">
        <v>2000000</v>
      </c>
      <c r="D17" s="108">
        <v>2000</v>
      </c>
      <c r="E17" s="109">
        <v>20</v>
      </c>
      <c r="F17" s="95">
        <f>IF(E17=0,0,(-PMT($C$5,E17,C17)+D17)/B17)</f>
        <v>6.8215707596859128</v>
      </c>
      <c r="G17" s="12"/>
      <c r="I17" s="51"/>
      <c r="J17" s="4"/>
    </row>
    <row r="18" spans="1:10" ht="15.75" x14ac:dyDescent="0.25">
      <c r="A18" s="96"/>
      <c r="B18" s="87"/>
      <c r="C18" s="59"/>
      <c r="D18" s="59"/>
      <c r="E18" s="60"/>
      <c r="F18" s="97">
        <f t="shared" ref="F18:F25" si="1">IF(E18=0,0,(-PMT($C$5,E18,C18)+D18)/B18)</f>
        <v>0</v>
      </c>
      <c r="G18" s="12"/>
      <c r="I18" s="5"/>
      <c r="J18" s="4"/>
    </row>
    <row r="19" spans="1:10" ht="15.75" x14ac:dyDescent="0.25">
      <c r="A19" s="96"/>
      <c r="B19" s="87"/>
      <c r="C19" s="62"/>
      <c r="D19" s="62"/>
      <c r="E19" s="60"/>
      <c r="F19" s="97">
        <f t="shared" si="1"/>
        <v>0</v>
      </c>
      <c r="G19" s="12"/>
      <c r="I19" s="51"/>
      <c r="J19" s="4"/>
    </row>
    <row r="20" spans="1:10" ht="15.75" x14ac:dyDescent="0.25">
      <c r="A20" s="96"/>
      <c r="B20" s="87"/>
      <c r="C20" s="62"/>
      <c r="D20" s="62"/>
      <c r="E20" s="60"/>
      <c r="F20" s="97">
        <f t="shared" si="1"/>
        <v>0</v>
      </c>
      <c r="G20" s="12"/>
      <c r="I20" s="5"/>
      <c r="J20" s="4"/>
    </row>
    <row r="21" spans="1:10" ht="15.75" x14ac:dyDescent="0.25">
      <c r="A21" s="96"/>
      <c r="B21" s="87"/>
      <c r="C21" s="62"/>
      <c r="D21" s="62"/>
      <c r="E21" s="60"/>
      <c r="F21" s="97">
        <f t="shared" si="1"/>
        <v>0</v>
      </c>
      <c r="G21" s="31"/>
    </row>
    <row r="22" spans="1:10" ht="15.75" x14ac:dyDescent="0.25">
      <c r="A22" s="96"/>
      <c r="B22" s="87"/>
      <c r="C22" s="62"/>
      <c r="D22" s="62"/>
      <c r="E22" s="60"/>
      <c r="F22" s="97">
        <f t="shared" si="1"/>
        <v>0</v>
      </c>
      <c r="G22" s="10"/>
    </row>
    <row r="23" spans="1:10" ht="15.75" x14ac:dyDescent="0.25">
      <c r="A23" s="96"/>
      <c r="B23" s="87"/>
      <c r="C23" s="62"/>
      <c r="D23" s="62"/>
      <c r="E23" s="60"/>
      <c r="F23" s="97">
        <f t="shared" si="1"/>
        <v>0</v>
      </c>
      <c r="G23" s="10"/>
    </row>
    <row r="24" spans="1:10" ht="15.75" x14ac:dyDescent="0.25">
      <c r="A24" s="96"/>
      <c r="B24" s="87"/>
      <c r="C24" s="62"/>
      <c r="D24" s="62"/>
      <c r="E24" s="60"/>
      <c r="F24" s="97">
        <f t="shared" si="1"/>
        <v>0</v>
      </c>
      <c r="G24" s="10"/>
    </row>
    <row r="25" spans="1:10" ht="16.5" thickBot="1" x14ac:dyDescent="0.3">
      <c r="A25" s="98"/>
      <c r="B25" s="99"/>
      <c r="C25" s="100"/>
      <c r="D25" s="100"/>
      <c r="E25" s="101"/>
      <c r="F25" s="102">
        <f t="shared" si="1"/>
        <v>0</v>
      </c>
      <c r="G25" s="10"/>
    </row>
    <row r="26" spans="1:10" ht="15.75" x14ac:dyDescent="0.25">
      <c r="A26" s="6" t="s">
        <v>41</v>
      </c>
      <c r="B26" s="26"/>
      <c r="C26" s="9"/>
      <c r="D26" s="1"/>
      <c r="E26" s="6"/>
      <c r="F26" s="34"/>
      <c r="G26" s="10"/>
    </row>
    <row r="27" spans="1:10" ht="15.75" x14ac:dyDescent="0.25">
      <c r="A27" s="6"/>
      <c r="B27" s="26"/>
      <c r="C27" s="9"/>
      <c r="D27" s="1"/>
      <c r="E27" s="6"/>
      <c r="F27" s="34"/>
      <c r="G27" s="10"/>
    </row>
    <row r="28" spans="1:10" ht="15.75" x14ac:dyDescent="0.25">
      <c r="A28" s="6"/>
      <c r="B28" s="26"/>
      <c r="C28" s="9"/>
      <c r="D28" s="1"/>
      <c r="E28" s="6"/>
      <c r="F28" s="34"/>
      <c r="G28" s="10"/>
    </row>
  </sheetData>
  <mergeCells count="2">
    <mergeCell ref="A1:F1"/>
    <mergeCell ref="A2:F2"/>
  </mergeCells>
  <pageMargins left="0.7" right="0.7" top="0.75" bottom="0.75" header="0.3" footer="0.3"/>
  <pageSetup scale="83" orientation="landscape" r:id="rId1"/>
  <ignoredErrors>
    <ignoredError sqref="F9 F10:F14 F18:F2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WS</vt:lpstr>
      <vt:lpstr>WC</vt:lpstr>
      <vt:lpstr>WQ</vt:lpstr>
      <vt:lpstr>WC!Print_Area</vt:lpstr>
      <vt:lpstr>WQ!Print_Area</vt:lpstr>
      <vt:lpstr>WS!Print_Area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cgbrown</dc:creator>
  <cp:lastModifiedBy>Michelle Brown</cp:lastModifiedBy>
  <cp:lastPrinted>2023-02-27T13:02:07Z</cp:lastPrinted>
  <dcterms:created xsi:type="dcterms:W3CDTF">2015-08-26T20:00:43Z</dcterms:created>
  <dcterms:modified xsi:type="dcterms:W3CDTF">2025-10-10T15:53:19Z</dcterms:modified>
</cp:coreProperties>
</file>